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filterPrivacy="1"/>
  <xr:revisionPtr revIDLastSave="0" documentId="13_ncr:1_{11609689-8A03-4741-8233-1A57C5428E69}" xr6:coauthVersionLast="47" xr6:coauthVersionMax="47" xr10:uidLastSave="{00000000-0000-0000-0000-000000000000}"/>
  <bookViews>
    <workbookView xWindow="1180" yWindow="1120" windowWidth="20460" windowHeight="1448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M3" i="1" s="1"/>
  <c r="N3" i="1" s="1"/>
  <c r="L2" i="1"/>
  <c r="M2" i="1" s="1"/>
  <c r="N2" i="1" l="1"/>
  <c r="O2" i="1" s="1"/>
  <c r="O3" i="1"/>
</calcChain>
</file>

<file path=xl/sharedStrings.xml><?xml version="1.0" encoding="utf-8"?>
<sst xmlns="http://schemas.openxmlformats.org/spreadsheetml/2006/main" count="35" uniqueCount="29">
  <si>
    <t>Lotto</t>
  </si>
  <si>
    <t>ATC</t>
  </si>
  <si>
    <t>CIG</t>
  </si>
  <si>
    <t>Descrizione lotto</t>
  </si>
  <si>
    <t>Dosaggio</t>
  </si>
  <si>
    <t>Unità misura per la formulazione del prezzo</t>
  </si>
  <si>
    <t>UP</t>
  </si>
  <si>
    <t>100 mg</t>
  </si>
  <si>
    <t>Forma Farmaceutica</t>
  </si>
  <si>
    <t>Data scadenza fornitura (esclusa eventuale proroga)</t>
  </si>
  <si>
    <t>SIMOG</t>
  </si>
  <si>
    <t>N. GARA</t>
  </si>
  <si>
    <t>CONCENTRATO PER SOLUZIONE PER INFUSIONE</t>
  </si>
  <si>
    <t>Data attivazione convenzione</t>
  </si>
  <si>
    <t>L01XC02</t>
  </si>
  <si>
    <t>RITUXIMAB</t>
  </si>
  <si>
    <t>500 mg</t>
  </si>
  <si>
    <t>51 2021</t>
  </si>
  <si>
    <t>88361437DF</t>
  </si>
  <si>
    <t>8836146A58</t>
  </si>
  <si>
    <t xml:space="preserve">Quantità PIEMONTE (UP)
</t>
  </si>
  <si>
    <t xml:space="preserve">Quantità VDA (UP)
</t>
  </si>
  <si>
    <t xml:space="preserve">Quantità MOLISE (UP)
</t>
  </si>
  <si>
    <t>Quantità totale
in gara (UP)</t>
  </si>
  <si>
    <t>Base Asta (Euro)</t>
  </si>
  <si>
    <t xml:space="preserve">Importo complessivo del lotto </t>
  </si>
  <si>
    <t xml:space="preserve">Opzione proroga 6 mesi ex art.106 co 11 </t>
  </si>
  <si>
    <t xml:space="preserve">Importo lotto </t>
  </si>
  <si>
    <t>Vedasi determina di aggiudicazione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</si>
</sst>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#,##0.00000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49" fontId="1" fillId="3" borderId="2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164" fontId="0" fillId="0" borderId="1" xfId="1" applyNumberFormat="1" applyFont="1" applyBorder="1"/>
    <xf numFmtId="0" fontId="0" fillId="0" borderId="0" xfId="0" applyAlignment="1"/>
    <xf numFmtId="0" fontId="0" fillId="0" borderId="0" xfId="0" applyAlignment="1">
      <alignment horizontal="center"/>
    </xf>
    <xf numFmtId="14" fontId="0" fillId="0" borderId="1" xfId="0" applyNumberFormat="1" applyBorder="1" applyAlignment="1">
      <alignment wrapText="1"/>
    </xf>
    <xf numFmtId="164" fontId="0" fillId="0" borderId="1" xfId="0" applyNumberFormat="1" applyBorder="1"/>
    <xf numFmtId="3" fontId="0" fillId="0" borderId="1" xfId="0" applyNumberFormat="1" applyBorder="1"/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 applyProtection="1">
      <alignment wrapText="1"/>
      <protection locked="0"/>
    </xf>
    <xf numFmtId="165" fontId="5" fillId="0" borderId="1" xfId="0" applyNumberFormat="1" applyFont="1" applyBorder="1" applyAlignment="1" applyProtection="1">
      <alignment wrapText="1"/>
      <protection locked="0"/>
    </xf>
    <xf numFmtId="14" fontId="0" fillId="0" borderId="1" xfId="0" applyNumberFormat="1" applyBorder="1" applyAlignment="1">
      <alignment horizontal="left" wrapText="1"/>
    </xf>
    <xf numFmtId="166" fontId="0" fillId="0" borderId="0" xfId="0" applyNumberFormat="1"/>
    <xf numFmtId="49" fontId="0" fillId="0" borderId="1" xfId="0" applyNumberFormat="1" applyBorder="1" applyAlignment="1">
      <alignment horizontal="center" vertical="center"/>
    </xf>
    <xf numFmtId="44" fontId="0" fillId="0" borderId="1" xfId="4" applyFont="1" applyBorder="1"/>
  </cellXfs>
  <cellStyles count="5">
    <cellStyle name="Migliaia" xfId="1" builtinId="3"/>
    <cellStyle name="Migliaia 2" xfId="3" xr:uid="{4EEC8361-326D-4110-998E-D811D680F32A}"/>
    <cellStyle name="Migliaia 3" xfId="2" xr:uid="{B80323D1-9132-4866-A282-F0873CA10699}"/>
    <cellStyle name="Normale" xfId="0" builtinId="0"/>
    <cellStyle name="Valuta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"/>
  <sheetViews>
    <sheetView tabSelected="1" workbookViewId="0">
      <selection activeCell="P6" sqref="P6"/>
    </sheetView>
  </sheetViews>
  <sheetFormatPr baseColWidth="10" defaultColWidth="8.83203125" defaultRowHeight="15" x14ac:dyDescent="0.2"/>
  <cols>
    <col min="3" max="3" width="9.5" customWidth="1"/>
    <col min="4" max="4" width="16.6640625" style="7" customWidth="1"/>
    <col min="5" max="5" width="28.1640625" customWidth="1"/>
    <col min="6" max="6" width="10.6640625" style="8" customWidth="1"/>
    <col min="7" max="7" width="12.33203125" customWidth="1"/>
    <col min="8" max="8" width="15.83203125" bestFit="1" customWidth="1"/>
    <col min="9" max="9" width="14.33203125" customWidth="1"/>
    <col min="10" max="10" width="12.5" customWidth="1"/>
    <col min="11" max="11" width="15.1640625" customWidth="1"/>
    <col min="12" max="13" width="17.5" customWidth="1"/>
    <col min="14" max="14" width="15.1640625" customWidth="1"/>
    <col min="15" max="15" width="18.6640625" customWidth="1"/>
    <col min="16" max="16" width="17.5" style="1" customWidth="1"/>
    <col min="17" max="17" width="17" customWidth="1"/>
    <col min="19" max="19" width="11.33203125" bestFit="1" customWidth="1"/>
  </cols>
  <sheetData>
    <row r="1" spans="1:19" ht="59.25" customHeight="1" x14ac:dyDescent="0.2">
      <c r="A1" s="4" t="s">
        <v>11</v>
      </c>
      <c r="B1" s="4" t="s">
        <v>0</v>
      </c>
      <c r="C1" s="4" t="s">
        <v>1</v>
      </c>
      <c r="D1" s="4" t="s">
        <v>3</v>
      </c>
      <c r="E1" s="5" t="s">
        <v>8</v>
      </c>
      <c r="F1" s="4" t="s">
        <v>4</v>
      </c>
      <c r="G1" s="3" t="s">
        <v>24</v>
      </c>
      <c r="H1" s="4" t="s">
        <v>5</v>
      </c>
      <c r="I1" s="4" t="s">
        <v>20</v>
      </c>
      <c r="J1" s="4" t="s">
        <v>21</v>
      </c>
      <c r="K1" s="4" t="s">
        <v>22</v>
      </c>
      <c r="L1" s="4" t="s">
        <v>23</v>
      </c>
      <c r="M1" s="4" t="s">
        <v>27</v>
      </c>
      <c r="N1" s="4" t="s">
        <v>26</v>
      </c>
      <c r="O1" s="4" t="s">
        <v>25</v>
      </c>
      <c r="P1" s="4" t="s">
        <v>13</v>
      </c>
      <c r="Q1" s="5" t="s">
        <v>9</v>
      </c>
      <c r="R1" s="4" t="s">
        <v>10</v>
      </c>
      <c r="S1" s="4" t="s">
        <v>2</v>
      </c>
    </row>
    <row r="2" spans="1:19" ht="42.75" customHeight="1" x14ac:dyDescent="0.2">
      <c r="A2" s="2" t="s">
        <v>17</v>
      </c>
      <c r="B2" s="2">
        <v>1</v>
      </c>
      <c r="C2" s="12" t="s">
        <v>14</v>
      </c>
      <c r="D2" s="12" t="s">
        <v>15</v>
      </c>
      <c r="E2" s="12" t="s">
        <v>12</v>
      </c>
      <c r="F2" s="13" t="s">
        <v>7</v>
      </c>
      <c r="G2" s="14">
        <v>48</v>
      </c>
      <c r="H2" s="17" t="s">
        <v>6</v>
      </c>
      <c r="I2" s="6">
        <v>18000</v>
      </c>
      <c r="J2" s="10">
        <v>600</v>
      </c>
      <c r="K2" s="11">
        <v>3135</v>
      </c>
      <c r="L2" s="10">
        <f>TRUNC(I2+J2+K2,0)</f>
        <v>21735</v>
      </c>
      <c r="M2" s="18">
        <f>ROUND(L2*G2,2)</f>
        <v>1043280</v>
      </c>
      <c r="N2" s="18">
        <f>(M2/36)*6</f>
        <v>173880</v>
      </c>
      <c r="O2" s="18">
        <f>M2+N2</f>
        <v>1217160</v>
      </c>
      <c r="P2" s="9" t="s">
        <v>28</v>
      </c>
      <c r="Q2" s="15">
        <v>45444</v>
      </c>
      <c r="R2" s="2">
        <v>8223696</v>
      </c>
      <c r="S2" s="2" t="s">
        <v>18</v>
      </c>
    </row>
    <row r="3" spans="1:19" ht="33.75" customHeight="1" x14ac:dyDescent="0.2">
      <c r="A3" s="2" t="s">
        <v>17</v>
      </c>
      <c r="B3" s="2">
        <v>2</v>
      </c>
      <c r="C3" s="12" t="s">
        <v>14</v>
      </c>
      <c r="D3" s="12" t="s">
        <v>15</v>
      </c>
      <c r="E3" s="12" t="s">
        <v>12</v>
      </c>
      <c r="F3" s="13" t="s">
        <v>16</v>
      </c>
      <c r="G3" s="14">
        <v>240</v>
      </c>
      <c r="H3" s="17" t="s">
        <v>6</v>
      </c>
      <c r="I3" s="6">
        <v>37500</v>
      </c>
      <c r="J3" s="10">
        <v>440</v>
      </c>
      <c r="K3" s="11">
        <v>1635</v>
      </c>
      <c r="L3" s="10">
        <f>TRUNC(I3+J3+K3,0)</f>
        <v>39575</v>
      </c>
      <c r="M3" s="18">
        <f>ROUND(L3*G3,2)</f>
        <v>9498000</v>
      </c>
      <c r="N3" s="18">
        <f>(M3/36)*6</f>
        <v>1583000</v>
      </c>
      <c r="O3" s="18">
        <f>M3+N3</f>
        <v>11081000</v>
      </c>
      <c r="P3" s="9" t="s">
        <v>28</v>
      </c>
      <c r="Q3" s="15">
        <v>45444</v>
      </c>
      <c r="R3" s="2">
        <v>8223696</v>
      </c>
      <c r="S3" s="2" t="s">
        <v>19</v>
      </c>
    </row>
    <row r="5" spans="1:19" x14ac:dyDescent="0.2">
      <c r="M5" s="16"/>
      <c r="N5" s="16"/>
      <c r="O5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2021-07-27T07:29:47Z</dcterms:modified>
</cp:coreProperties>
</file>